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hiro_kubo\Desktop\6838_エプソンスマチャ\"/>
    </mc:Choice>
  </mc:AlternateContent>
  <xr:revisionPtr revIDLastSave="0" documentId="13_ncr:1_{A26D9D03-D008-421D-89FD-647CA655590C}" xr6:coauthVersionLast="47" xr6:coauthVersionMax="47" xr10:uidLastSave="{00000000-0000-0000-0000-000000000000}"/>
  <bookViews>
    <workbookView xWindow="28680" yWindow="-120" windowWidth="29040" windowHeight="17640" xr2:uid="{6A31C945-CE39-41FF-A571-7635E95FF3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D34" i="1"/>
  <c r="R18" i="1"/>
  <c r="F55" i="1"/>
  <c r="F54" i="1"/>
  <c r="D39" i="1"/>
  <c r="D38" i="1"/>
  <c r="D35" i="1"/>
  <c r="D31" i="1"/>
  <c r="R19" i="1"/>
  <c r="P19" i="1"/>
  <c r="N19" i="1"/>
  <c r="L19" i="1"/>
  <c r="J19" i="1"/>
  <c r="H19" i="1"/>
  <c r="P18" i="1"/>
  <c r="N18" i="1"/>
  <c r="L18" i="1"/>
  <c r="J18" i="1"/>
  <c r="H18" i="1"/>
  <c r="D15" i="1"/>
  <c r="D14" i="1"/>
  <c r="D11" i="1"/>
  <c r="D17" i="1" s="1"/>
  <c r="D19" i="1" s="1"/>
  <c r="D10" i="1"/>
  <c r="D7" i="1"/>
  <c r="M21" i="1" l="1"/>
  <c r="D16" i="1"/>
  <c r="D18" i="1" s="1"/>
  <c r="D20" i="1" s="1"/>
  <c r="D21" i="1" s="1"/>
  <c r="I21" i="1"/>
  <c r="G22" i="1" s="1"/>
  <c r="K21" i="1"/>
  <c r="D40" i="1"/>
  <c r="D41" i="1" s="1"/>
  <c r="D43" i="1" s="1"/>
  <c r="O21" i="1"/>
  <c r="Q21" i="1"/>
  <c r="G21" i="1"/>
  <c r="D23" i="1" l="1"/>
  <c r="D42" i="1"/>
  <c r="D44" i="1" s="1"/>
  <c r="D45" i="1" s="1"/>
  <c r="F49" i="1" s="1"/>
  <c r="F48" i="1"/>
  <c r="F50" i="1" l="1"/>
  <c r="E58" i="1" s="1"/>
  <c r="E59" i="1" s="1"/>
</calcChain>
</file>

<file path=xl/sharedStrings.xml><?xml version="1.0" encoding="utf-8"?>
<sst xmlns="http://schemas.openxmlformats.org/spreadsheetml/2006/main" count="129" uniqueCount="64">
  <si>
    <t>EPSON</t>
  </si>
  <si>
    <t>LX-6050MF</t>
  </si>
  <si>
    <t>PX-S880-X</t>
  </si>
  <si>
    <t>DGG</t>
  </si>
  <si>
    <t>モノクロ</t>
  </si>
  <si>
    <t>カラー</t>
  </si>
  <si>
    <t>LX-6050M</t>
  </si>
  <si>
    <t>ラニングコストⅡ（C＋D）</t>
  </si>
  <si>
    <t>ランニングコストⅠ</t>
  </si>
  <si>
    <t>ランニングコストⅡ</t>
  </si>
  <si>
    <t>カラーレーザー</t>
  </si>
  <si>
    <t>単位：円・枚/月間</t>
  </si>
  <si>
    <t>メーカー名</t>
  </si>
  <si>
    <t>機種名</t>
  </si>
  <si>
    <t>設置場所</t>
  </si>
  <si>
    <t>本社</t>
  </si>
  <si>
    <t>水戸工場</t>
  </si>
  <si>
    <t>本社工場</t>
  </si>
  <si>
    <t>OEM営業部</t>
  </si>
  <si>
    <t>配送センター</t>
  </si>
  <si>
    <t>工場</t>
  </si>
  <si>
    <t>水戸一課</t>
  </si>
  <si>
    <t>水戸二課</t>
  </si>
  <si>
    <t>水戸三課</t>
  </si>
  <si>
    <t>第一工場事務所</t>
  </si>
  <si>
    <t>基本料金</t>
  </si>
  <si>
    <t>月額料金</t>
  </si>
  <si>
    <t>定額料金合計A</t>
  </si>
  <si>
    <t>定額枚数</t>
  </si>
  <si>
    <t>定額合計</t>
  </si>
  <si>
    <t>モノクロ合計</t>
  </si>
  <si>
    <t>カラー合計</t>
  </si>
  <si>
    <t>出力実績</t>
  </si>
  <si>
    <t>実績合計</t>
  </si>
  <si>
    <t>モノクロ実績（合計）</t>
  </si>
  <si>
    <t>カラー実績（合計）</t>
  </si>
  <si>
    <t>超過枚数</t>
  </si>
  <si>
    <t>モノクロ超過枚数</t>
  </si>
  <si>
    <t>カラー超過枚数</t>
  </si>
  <si>
    <t>超過金額</t>
  </si>
  <si>
    <t>モノクロ料金</t>
  </si>
  <si>
    <t>カラー料金</t>
  </si>
  <si>
    <t>超過料金合計B</t>
  </si>
  <si>
    <t>定額料金合計C</t>
  </si>
  <si>
    <t>超過料金合計D</t>
  </si>
  <si>
    <t>月</t>
  </si>
  <si>
    <t>スマートチャージとカラーレーザーで出力した場合の比較</t>
  </si>
  <si>
    <t xml:space="preserve"> </t>
    <phoneticPr fontId="2"/>
  </si>
  <si>
    <t>■一部にスマートチャージを導入（オール・イン・ワン プラン）</t>
    <rPh sb="1" eb="3">
      <t>イチブ</t>
    </rPh>
    <rPh sb="13" eb="15">
      <t>ドウニュウ</t>
    </rPh>
    <phoneticPr fontId="2"/>
  </si>
  <si>
    <t>A3レーザー</t>
    <phoneticPr fontId="2"/>
  </si>
  <si>
    <t>年</t>
  </si>
  <si>
    <t>モノクロ複合機</t>
    <rPh sb="4" eb="7">
      <t>フクゴウキ</t>
    </rPh>
    <phoneticPr fontId="2"/>
  </si>
  <si>
    <t>ランニングコストⅠ</t>
    <phoneticPr fontId="2"/>
  </si>
  <si>
    <t>A＋B</t>
    <phoneticPr fontId="2"/>
  </si>
  <si>
    <t>■スマートチャージを本格導入（オール・イン・ワン プラン）</t>
    <rPh sb="10" eb="12">
      <t>ホンカク</t>
    </rPh>
    <rPh sb="12" eb="14">
      <t>ドウニュウ</t>
    </rPh>
    <phoneticPr fontId="2"/>
  </si>
  <si>
    <t>月額料金</t>
    <phoneticPr fontId="2"/>
  </si>
  <si>
    <t>コスト差額（F）</t>
    <rPh sb="3" eb="5">
      <t>サガク</t>
    </rPh>
    <phoneticPr fontId="2"/>
  </si>
  <si>
    <t>コスト改善額（E）</t>
    <phoneticPr fontId="2"/>
  </si>
  <si>
    <t>コスト削減効果（E＋F）　</t>
    <phoneticPr fontId="2"/>
  </si>
  <si>
    <t>印刷外注していたものをPOD化</t>
    <rPh sb="2" eb="4">
      <t>ガイチュウ</t>
    </rPh>
    <phoneticPr fontId="2"/>
  </si>
  <si>
    <t>A社</t>
    <phoneticPr fontId="2"/>
  </si>
  <si>
    <t>B社</t>
    <phoneticPr fontId="2"/>
  </si>
  <si>
    <t>C社</t>
    <phoneticPr fontId="2"/>
  </si>
  <si>
    <t>D社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</si>
</sst>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枚&quot;"/>
    <numFmt numFmtId="177" formatCode="#,##0&quot;円&quot;"/>
    <numFmt numFmtId="178" formatCode="#,##0.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177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1" xfId="1" applyNumberFormat="1" applyFont="1" applyBorder="1">
      <alignment vertical="center"/>
    </xf>
    <xf numFmtId="178" fontId="0" fillId="3" borderId="1" xfId="0" applyNumberFormat="1" applyFill="1" applyBorder="1" applyAlignment="1">
      <alignment horizontal="left" vertical="center"/>
    </xf>
    <xf numFmtId="178" fontId="0" fillId="0" borderId="1" xfId="1" applyNumberFormat="1" applyFont="1" applyBorder="1">
      <alignment vertical="center"/>
    </xf>
    <xf numFmtId="177" fontId="0" fillId="0" borderId="1" xfId="1" applyNumberFormat="1" applyFont="1" applyBorder="1" applyAlignment="1">
      <alignment horizontal="right" vertical="center"/>
    </xf>
    <xf numFmtId="178" fontId="0" fillId="3" borderId="1" xfId="0" applyNumberFormat="1" applyFill="1" applyBorder="1">
      <alignment vertical="center"/>
    </xf>
    <xf numFmtId="0" fontId="4" fillId="0" borderId="1" xfId="0" applyFont="1" applyBorder="1">
      <alignment vertical="center"/>
    </xf>
    <xf numFmtId="177" fontId="4" fillId="0" borderId="1" xfId="1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4" fillId="0" borderId="1" xfId="0" applyNumberFormat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7" fontId="0" fillId="3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1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024D-1CCB-46D2-BDFE-4CFEE3042ABE}">
  <sheetPr>
    <pageSetUpPr fitToPage="1"/>
  </sheetPr>
  <dimension ref="A1:S59"/>
  <sheetViews>
    <sheetView showGridLines="0" tabSelected="1" workbookViewId="0">
      <selection activeCell="W17" sqref="W17"/>
    </sheetView>
  </sheetViews>
  <sheetFormatPr defaultRowHeight="18.75" x14ac:dyDescent="0.4"/>
  <cols>
    <col min="1" max="1" width="8.375" customWidth="1"/>
    <col min="2" max="2" width="25.125" customWidth="1"/>
    <col min="3" max="3" width="7.25" customWidth="1"/>
    <col min="4" max="4" width="11.75" bestFit="1" customWidth="1"/>
    <col min="5" max="5" width="13" bestFit="1" customWidth="1"/>
    <col min="6" max="6" width="13.875" bestFit="1" customWidth="1"/>
    <col min="7" max="18" width="8.625" customWidth="1"/>
  </cols>
  <sheetData>
    <row r="1" spans="1:18" ht="24" x14ac:dyDescent="0.4">
      <c r="A1" s="3" t="s">
        <v>48</v>
      </c>
      <c r="R1" s="2" t="s">
        <v>11</v>
      </c>
    </row>
    <row r="2" spans="1:18" x14ac:dyDescent="0.4">
      <c r="A2" s="33" t="s">
        <v>12</v>
      </c>
      <c r="B2" s="33"/>
      <c r="C2" s="33"/>
      <c r="D2" s="33" t="s">
        <v>0</v>
      </c>
      <c r="E2" s="33"/>
      <c r="F2" s="33"/>
      <c r="G2" s="33" t="s">
        <v>60</v>
      </c>
      <c r="H2" s="33"/>
      <c r="I2" s="33" t="s">
        <v>61</v>
      </c>
      <c r="J2" s="33"/>
      <c r="K2" s="33" t="s">
        <v>60</v>
      </c>
      <c r="L2" s="33"/>
      <c r="M2" s="33" t="s">
        <v>62</v>
      </c>
      <c r="N2" s="33"/>
      <c r="O2" s="33" t="s">
        <v>63</v>
      </c>
      <c r="P2" s="33"/>
      <c r="Q2" s="33" t="s">
        <v>60</v>
      </c>
      <c r="R2" s="33"/>
    </row>
    <row r="3" spans="1:18" x14ac:dyDescent="0.4">
      <c r="A3" s="33" t="s">
        <v>13</v>
      </c>
      <c r="B3" s="33"/>
      <c r="C3" s="33"/>
      <c r="D3" s="7" t="s">
        <v>1</v>
      </c>
      <c r="E3" s="7" t="s">
        <v>2</v>
      </c>
      <c r="F3" s="7" t="s">
        <v>2</v>
      </c>
      <c r="G3" s="37" t="s">
        <v>49</v>
      </c>
      <c r="H3" s="37"/>
      <c r="I3" s="37" t="s">
        <v>49</v>
      </c>
      <c r="J3" s="37"/>
      <c r="K3" s="37" t="s">
        <v>49</v>
      </c>
      <c r="L3" s="37"/>
      <c r="M3" s="37" t="s">
        <v>49</v>
      </c>
      <c r="N3" s="37"/>
      <c r="O3" s="37" t="s">
        <v>51</v>
      </c>
      <c r="P3" s="37"/>
      <c r="Q3" s="37" t="s">
        <v>49</v>
      </c>
      <c r="R3" s="37"/>
    </row>
    <row r="4" spans="1:18" x14ac:dyDescent="0.4">
      <c r="A4" s="33" t="s">
        <v>14</v>
      </c>
      <c r="B4" s="33"/>
      <c r="C4" s="33"/>
      <c r="D4" s="7" t="s">
        <v>15</v>
      </c>
      <c r="E4" s="7" t="s">
        <v>16</v>
      </c>
      <c r="F4" s="7" t="s">
        <v>16</v>
      </c>
      <c r="G4" s="37" t="s">
        <v>17</v>
      </c>
      <c r="H4" s="37"/>
      <c r="I4" s="37" t="s">
        <v>16</v>
      </c>
      <c r="J4" s="37"/>
      <c r="K4" s="37" t="s">
        <v>16</v>
      </c>
      <c r="L4" s="37"/>
      <c r="M4" s="37" t="s">
        <v>16</v>
      </c>
      <c r="N4" s="37"/>
      <c r="O4" s="37" t="s">
        <v>16</v>
      </c>
      <c r="P4" s="37"/>
      <c r="Q4" s="37" t="s">
        <v>15</v>
      </c>
      <c r="R4" s="37"/>
    </row>
    <row r="5" spans="1:18" x14ac:dyDescent="0.4">
      <c r="A5" s="33"/>
      <c r="B5" s="33"/>
      <c r="C5" s="33"/>
      <c r="D5" s="7" t="s">
        <v>18</v>
      </c>
      <c r="E5" s="7" t="s">
        <v>19</v>
      </c>
      <c r="F5" s="7" t="s">
        <v>19</v>
      </c>
      <c r="G5" s="37" t="s">
        <v>20</v>
      </c>
      <c r="H5" s="37"/>
      <c r="I5" s="37" t="s">
        <v>21</v>
      </c>
      <c r="J5" s="37"/>
      <c r="K5" s="37" t="s">
        <v>22</v>
      </c>
      <c r="L5" s="37"/>
      <c r="M5" s="37" t="s">
        <v>23</v>
      </c>
      <c r="N5" s="37"/>
      <c r="O5" s="37" t="s">
        <v>24</v>
      </c>
      <c r="P5" s="37"/>
      <c r="Q5" s="37" t="s">
        <v>3</v>
      </c>
      <c r="R5" s="37"/>
    </row>
    <row r="6" spans="1:18" x14ac:dyDescent="0.4">
      <c r="A6" s="8" t="s">
        <v>25</v>
      </c>
      <c r="B6" s="39" t="s">
        <v>55</v>
      </c>
      <c r="C6" s="39"/>
      <c r="D6" s="10">
        <v>37000</v>
      </c>
      <c r="E6" s="10">
        <v>5000</v>
      </c>
      <c r="F6" s="10">
        <v>5000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4">
      <c r="A7" s="8"/>
      <c r="B7" s="40" t="s">
        <v>27</v>
      </c>
      <c r="C7" s="40"/>
      <c r="D7" s="27">
        <f>D6+E6+F6</f>
        <v>47000</v>
      </c>
      <c r="E7" s="27"/>
      <c r="F7" s="2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4">
      <c r="A8" s="8" t="s">
        <v>28</v>
      </c>
      <c r="B8" s="39" t="s">
        <v>4</v>
      </c>
      <c r="C8" s="39"/>
      <c r="D8" s="12">
        <v>5000</v>
      </c>
      <c r="E8" s="12">
        <v>1000</v>
      </c>
      <c r="F8" s="12">
        <v>1000</v>
      </c>
      <c r="G8" s="11"/>
      <c r="H8" s="11"/>
      <c r="I8" s="11"/>
      <c r="J8" s="11"/>
      <c r="K8" s="11" t="s">
        <v>47</v>
      </c>
      <c r="L8" s="11"/>
      <c r="M8" s="11"/>
      <c r="N8" s="11"/>
      <c r="O8" s="11"/>
      <c r="P8" s="11"/>
      <c r="Q8" s="11"/>
      <c r="R8" s="11"/>
    </row>
    <row r="9" spans="1:18" x14ac:dyDescent="0.4">
      <c r="A9" s="8"/>
      <c r="B9" s="39" t="s">
        <v>5</v>
      </c>
      <c r="C9" s="39"/>
      <c r="D9" s="12">
        <v>2000</v>
      </c>
      <c r="E9" s="12">
        <v>400</v>
      </c>
      <c r="F9" s="12">
        <v>400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4">
      <c r="A10" s="8" t="s">
        <v>29</v>
      </c>
      <c r="B10" s="39" t="s">
        <v>30</v>
      </c>
      <c r="C10" s="39"/>
      <c r="D10" s="32">
        <f>D8+E8+F8</f>
        <v>7000</v>
      </c>
      <c r="E10" s="32"/>
      <c r="F10" s="3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4">
      <c r="A11" s="8"/>
      <c r="B11" s="39" t="s">
        <v>31</v>
      </c>
      <c r="C11" s="39"/>
      <c r="D11" s="32">
        <f>D9+E9+F9</f>
        <v>2800</v>
      </c>
      <c r="E11" s="32"/>
      <c r="F11" s="3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4">
      <c r="A12" s="8" t="s">
        <v>32</v>
      </c>
      <c r="B12" s="39" t="s">
        <v>4</v>
      </c>
      <c r="C12" s="39"/>
      <c r="D12" s="12">
        <v>5692</v>
      </c>
      <c r="E12" s="12">
        <v>3</v>
      </c>
      <c r="F12" s="12">
        <v>2107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4">
      <c r="A13" s="8"/>
      <c r="B13" s="39" t="s">
        <v>5</v>
      </c>
      <c r="C13" s="39"/>
      <c r="D13" s="12">
        <v>2125</v>
      </c>
      <c r="E13" s="12">
        <v>6542</v>
      </c>
      <c r="F13" s="12">
        <v>116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4">
      <c r="A14" s="8" t="s">
        <v>33</v>
      </c>
      <c r="B14" s="39" t="s">
        <v>34</v>
      </c>
      <c r="C14" s="39"/>
      <c r="D14" s="32">
        <f>D12+E12+F12</f>
        <v>7802</v>
      </c>
      <c r="E14" s="32"/>
      <c r="F14" s="32"/>
      <c r="G14" s="11"/>
      <c r="H14" s="12">
        <v>8204</v>
      </c>
      <c r="I14" s="12"/>
      <c r="J14" s="12">
        <v>5789</v>
      </c>
      <c r="K14" s="12"/>
      <c r="L14" s="12">
        <v>2861</v>
      </c>
      <c r="M14" s="12"/>
      <c r="N14" s="12">
        <v>6552</v>
      </c>
      <c r="O14" s="12"/>
      <c r="P14" s="12">
        <v>30000</v>
      </c>
      <c r="Q14" s="12"/>
      <c r="R14" s="12">
        <v>315</v>
      </c>
    </row>
    <row r="15" spans="1:18" x14ac:dyDescent="0.4">
      <c r="A15" s="8"/>
      <c r="B15" s="39" t="s">
        <v>35</v>
      </c>
      <c r="C15" s="39"/>
      <c r="D15" s="32">
        <f>D13+E13+F13</f>
        <v>8783</v>
      </c>
      <c r="E15" s="32"/>
      <c r="F15" s="32"/>
      <c r="G15" s="11"/>
      <c r="H15" s="12">
        <v>3917</v>
      </c>
      <c r="I15" s="12"/>
      <c r="J15" s="12">
        <v>895</v>
      </c>
      <c r="K15" s="12"/>
      <c r="L15" s="12">
        <v>751</v>
      </c>
      <c r="M15" s="12"/>
      <c r="N15" s="12">
        <v>3950</v>
      </c>
      <c r="O15" s="12"/>
      <c r="P15" s="12">
        <v>0</v>
      </c>
      <c r="Q15" s="12"/>
      <c r="R15" s="12">
        <v>1458</v>
      </c>
    </row>
    <row r="16" spans="1:18" x14ac:dyDescent="0.4">
      <c r="A16" s="8" t="s">
        <v>36</v>
      </c>
      <c r="B16" s="9" t="s">
        <v>37</v>
      </c>
      <c r="C16" s="13">
        <v>1.3</v>
      </c>
      <c r="D16" s="32">
        <f>D14-D10</f>
        <v>802</v>
      </c>
      <c r="E16" s="32"/>
      <c r="F16" s="3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4">
      <c r="A17" s="8"/>
      <c r="B17" s="9" t="s">
        <v>38</v>
      </c>
      <c r="C17" s="13">
        <v>4.3</v>
      </c>
      <c r="D17" s="32">
        <f>D15-D11</f>
        <v>5983</v>
      </c>
      <c r="E17" s="32"/>
      <c r="F17" s="3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4">
      <c r="A18" s="8" t="s">
        <v>39</v>
      </c>
      <c r="B18" s="39" t="s">
        <v>40</v>
      </c>
      <c r="C18" s="39"/>
      <c r="D18" s="31">
        <f>D16*C16</f>
        <v>1042.6000000000001</v>
      </c>
      <c r="E18" s="31"/>
      <c r="F18" s="31"/>
      <c r="G18" s="14">
        <v>2.8</v>
      </c>
      <c r="H18" s="10">
        <f>H14*G18</f>
        <v>22971.199999999997</v>
      </c>
      <c r="I18" s="14">
        <v>3.7</v>
      </c>
      <c r="J18" s="10">
        <f>J14*I18</f>
        <v>21419.3</v>
      </c>
      <c r="K18" s="14">
        <v>2.8</v>
      </c>
      <c r="L18" s="10">
        <f>L14*K18</f>
        <v>8010.7999999999993</v>
      </c>
      <c r="M18" s="14">
        <v>3.2</v>
      </c>
      <c r="N18" s="10">
        <f>N14*M18</f>
        <v>20966.400000000001</v>
      </c>
      <c r="O18" s="14">
        <v>2.8</v>
      </c>
      <c r="P18" s="10">
        <f>P14*O18</f>
        <v>84000</v>
      </c>
      <c r="Q18" s="14">
        <v>2.8</v>
      </c>
      <c r="R18" s="10">
        <f>R14*Q18</f>
        <v>882</v>
      </c>
    </row>
    <row r="19" spans="1:18" x14ac:dyDescent="0.4">
      <c r="A19" s="8"/>
      <c r="B19" s="39" t="s">
        <v>41</v>
      </c>
      <c r="C19" s="39"/>
      <c r="D19" s="31">
        <f>D17*C17</f>
        <v>25726.899999999998</v>
      </c>
      <c r="E19" s="31"/>
      <c r="F19" s="31"/>
      <c r="G19" s="14">
        <v>11.7</v>
      </c>
      <c r="H19" s="10">
        <f>H15*G19</f>
        <v>45828.899999999994</v>
      </c>
      <c r="I19" s="14">
        <v>16.399999999999999</v>
      </c>
      <c r="J19" s="10">
        <f>J15*I19</f>
        <v>14677.999999999998</v>
      </c>
      <c r="K19" s="14">
        <v>11.7</v>
      </c>
      <c r="L19" s="10">
        <f>L15*K19</f>
        <v>8786.6999999999989</v>
      </c>
      <c r="M19" s="14">
        <v>15</v>
      </c>
      <c r="N19" s="10">
        <f>N15*M19</f>
        <v>59250</v>
      </c>
      <c r="O19" s="14"/>
      <c r="P19" s="10">
        <f>P15*O19</f>
        <v>0</v>
      </c>
      <c r="Q19" s="14">
        <v>11.7</v>
      </c>
      <c r="R19" s="10">
        <f>R15*Q19</f>
        <v>17058.599999999999</v>
      </c>
    </row>
    <row r="20" spans="1:18" x14ac:dyDescent="0.4">
      <c r="A20" s="8"/>
      <c r="B20" s="40" t="s">
        <v>42</v>
      </c>
      <c r="C20" s="40"/>
      <c r="D20" s="27">
        <f>D19+D18</f>
        <v>26769.499999999996</v>
      </c>
      <c r="E20" s="27"/>
      <c r="F20" s="2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4">
      <c r="A21" s="35" t="s">
        <v>53</v>
      </c>
      <c r="B21" s="35"/>
      <c r="C21" s="35"/>
      <c r="D21" s="27">
        <f>D7+D20</f>
        <v>73769.5</v>
      </c>
      <c r="E21" s="27"/>
      <c r="F21" s="27"/>
      <c r="G21" s="31">
        <f>H19+H18</f>
        <v>68800.099999999991</v>
      </c>
      <c r="H21" s="31"/>
      <c r="I21" s="31">
        <f>J19+J18</f>
        <v>36097.299999999996</v>
      </c>
      <c r="J21" s="31"/>
      <c r="K21" s="31">
        <f>L19+L18</f>
        <v>16797.5</v>
      </c>
      <c r="L21" s="31"/>
      <c r="M21" s="31">
        <f>N19+N18</f>
        <v>80216.399999999994</v>
      </c>
      <c r="N21" s="31"/>
      <c r="O21" s="31">
        <f>P19+P18</f>
        <v>84000</v>
      </c>
      <c r="P21" s="31"/>
      <c r="Q21" s="31">
        <f>R19+R18</f>
        <v>17940.599999999999</v>
      </c>
      <c r="R21" s="31"/>
    </row>
    <row r="22" spans="1:18" x14ac:dyDescent="0.4">
      <c r="A22" s="35"/>
      <c r="B22" s="35"/>
      <c r="C22" s="35"/>
      <c r="D22" s="27"/>
      <c r="E22" s="27"/>
      <c r="F22" s="27"/>
      <c r="G22" s="31">
        <f>SUM(G21:R21)</f>
        <v>303851.89999999997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24" x14ac:dyDescent="0.4">
      <c r="A23" s="29" t="s">
        <v>8</v>
      </c>
      <c r="B23" s="29"/>
      <c r="C23" s="29"/>
      <c r="D23" s="28">
        <f>D21+G22</f>
        <v>377621.39999999997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6" spans="1:18" ht="24" x14ac:dyDescent="0.4">
      <c r="A26" s="3" t="s">
        <v>54</v>
      </c>
    </row>
    <row r="27" spans="1:18" x14ac:dyDescent="0.4">
      <c r="A27" s="33" t="s">
        <v>13</v>
      </c>
      <c r="B27" s="33"/>
      <c r="C27" s="33"/>
      <c r="D27" s="6" t="s">
        <v>1</v>
      </c>
      <c r="E27" s="6" t="s">
        <v>2</v>
      </c>
      <c r="F27" s="6" t="s">
        <v>2</v>
      </c>
      <c r="G27" s="33" t="s">
        <v>6</v>
      </c>
      <c r="H27" s="33"/>
      <c r="I27" s="33" t="s">
        <v>6</v>
      </c>
      <c r="J27" s="33"/>
      <c r="K27" s="33" t="s">
        <v>6</v>
      </c>
      <c r="L27" s="33"/>
      <c r="M27" s="33" t="s">
        <v>6</v>
      </c>
      <c r="N27" s="33"/>
      <c r="O27" s="33" t="s">
        <v>1</v>
      </c>
      <c r="P27" s="33"/>
      <c r="Q27" s="33" t="s">
        <v>2</v>
      </c>
      <c r="R27" s="33"/>
    </row>
    <row r="28" spans="1:18" x14ac:dyDescent="0.4">
      <c r="A28" s="33" t="s">
        <v>14</v>
      </c>
      <c r="B28" s="33"/>
      <c r="C28" s="33"/>
      <c r="D28" s="7" t="s">
        <v>15</v>
      </c>
      <c r="E28" s="7" t="s">
        <v>16</v>
      </c>
      <c r="F28" s="7" t="s">
        <v>16</v>
      </c>
      <c r="G28" s="37" t="s">
        <v>17</v>
      </c>
      <c r="H28" s="37"/>
      <c r="I28" s="37" t="s">
        <v>16</v>
      </c>
      <c r="J28" s="37"/>
      <c r="K28" s="37" t="s">
        <v>16</v>
      </c>
      <c r="L28" s="37"/>
      <c r="M28" s="37" t="s">
        <v>16</v>
      </c>
      <c r="N28" s="37"/>
      <c r="O28" s="37" t="s">
        <v>16</v>
      </c>
      <c r="P28" s="37"/>
      <c r="Q28" s="37" t="s">
        <v>15</v>
      </c>
      <c r="R28" s="37"/>
    </row>
    <row r="29" spans="1:18" x14ac:dyDescent="0.4">
      <c r="A29" s="33"/>
      <c r="B29" s="33"/>
      <c r="C29" s="33"/>
      <c r="D29" s="7" t="s">
        <v>18</v>
      </c>
      <c r="E29" s="7" t="s">
        <v>19</v>
      </c>
      <c r="F29" s="7" t="s">
        <v>19</v>
      </c>
      <c r="G29" s="37" t="s">
        <v>20</v>
      </c>
      <c r="H29" s="37"/>
      <c r="I29" s="37" t="s">
        <v>21</v>
      </c>
      <c r="J29" s="37"/>
      <c r="K29" s="37" t="s">
        <v>22</v>
      </c>
      <c r="L29" s="37"/>
      <c r="M29" s="37" t="s">
        <v>23</v>
      </c>
      <c r="N29" s="37"/>
      <c r="O29" s="37" t="s">
        <v>24</v>
      </c>
      <c r="P29" s="37"/>
      <c r="Q29" s="37" t="s">
        <v>3</v>
      </c>
      <c r="R29" s="37"/>
    </row>
    <row r="30" spans="1:18" x14ac:dyDescent="0.4">
      <c r="A30" s="8" t="s">
        <v>25</v>
      </c>
      <c r="B30" s="33" t="s">
        <v>26</v>
      </c>
      <c r="C30" s="33"/>
      <c r="D30" s="15">
        <v>37000</v>
      </c>
      <c r="E30" s="15">
        <v>5000</v>
      </c>
      <c r="F30" s="15">
        <v>5000</v>
      </c>
      <c r="G30" s="38">
        <v>35000</v>
      </c>
      <c r="H30" s="38"/>
      <c r="I30" s="38">
        <v>35000</v>
      </c>
      <c r="J30" s="38"/>
      <c r="K30" s="38">
        <v>35000</v>
      </c>
      <c r="L30" s="38"/>
      <c r="M30" s="38">
        <v>35000</v>
      </c>
      <c r="N30" s="38"/>
      <c r="O30" s="38">
        <v>37000</v>
      </c>
      <c r="P30" s="38"/>
      <c r="Q30" s="38">
        <v>5000</v>
      </c>
      <c r="R30" s="38"/>
    </row>
    <row r="31" spans="1:18" x14ac:dyDescent="0.4">
      <c r="A31" s="8"/>
      <c r="B31" s="35" t="s">
        <v>43</v>
      </c>
      <c r="C31" s="35"/>
      <c r="D31" s="27">
        <f>SUM(D30:R30)</f>
        <v>229000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4">
      <c r="A32" s="8" t="s">
        <v>28</v>
      </c>
      <c r="B32" s="33" t="s">
        <v>4</v>
      </c>
      <c r="C32" s="33"/>
      <c r="D32" s="12">
        <v>5000</v>
      </c>
      <c r="E32" s="12">
        <v>1000</v>
      </c>
      <c r="F32" s="12">
        <v>1000</v>
      </c>
      <c r="G32" s="36">
        <v>5000</v>
      </c>
      <c r="H32" s="36"/>
      <c r="I32" s="36">
        <v>5000</v>
      </c>
      <c r="J32" s="36"/>
      <c r="K32" s="36">
        <v>5000</v>
      </c>
      <c r="L32" s="36"/>
      <c r="M32" s="36">
        <v>5000</v>
      </c>
      <c r="N32" s="36"/>
      <c r="O32" s="36">
        <v>5000</v>
      </c>
      <c r="P32" s="36"/>
      <c r="Q32" s="36">
        <v>1000</v>
      </c>
      <c r="R32" s="36"/>
    </row>
    <row r="33" spans="1:19" x14ac:dyDescent="0.4">
      <c r="A33" s="8"/>
      <c r="B33" s="33" t="s">
        <v>5</v>
      </c>
      <c r="C33" s="33"/>
      <c r="D33" s="12">
        <v>2000</v>
      </c>
      <c r="E33" s="12">
        <v>400</v>
      </c>
      <c r="F33" s="12">
        <v>400</v>
      </c>
      <c r="G33" s="36">
        <v>2000</v>
      </c>
      <c r="H33" s="36"/>
      <c r="I33" s="36">
        <v>2000</v>
      </c>
      <c r="J33" s="36"/>
      <c r="K33" s="36">
        <v>2000</v>
      </c>
      <c r="L33" s="36"/>
      <c r="M33" s="36">
        <v>2000</v>
      </c>
      <c r="N33" s="36"/>
      <c r="O33" s="36">
        <v>2000</v>
      </c>
      <c r="P33" s="36"/>
      <c r="Q33" s="36">
        <v>400</v>
      </c>
      <c r="R33" s="36"/>
    </row>
    <row r="34" spans="1:19" x14ac:dyDescent="0.4">
      <c r="A34" s="8" t="s">
        <v>29</v>
      </c>
      <c r="B34" s="33" t="s">
        <v>30</v>
      </c>
      <c r="C34" s="33"/>
      <c r="D34" s="32">
        <f>SUM(D32:R32)</f>
        <v>33000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9" x14ac:dyDescent="0.4">
      <c r="A35" s="8"/>
      <c r="B35" s="33" t="s">
        <v>31</v>
      </c>
      <c r="C35" s="33"/>
      <c r="D35" s="32">
        <f>SUM(D33:R33)</f>
        <v>13200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9" x14ac:dyDescent="0.4">
      <c r="A36" s="8" t="s">
        <v>32</v>
      </c>
      <c r="B36" s="33" t="s">
        <v>4</v>
      </c>
      <c r="C36" s="33"/>
      <c r="D36" s="12">
        <v>5692</v>
      </c>
      <c r="E36" s="12">
        <v>3</v>
      </c>
      <c r="F36" s="12">
        <v>2107</v>
      </c>
      <c r="G36" s="32">
        <v>8204</v>
      </c>
      <c r="H36" s="32"/>
      <c r="I36" s="32">
        <v>5789</v>
      </c>
      <c r="J36" s="32"/>
      <c r="K36" s="32">
        <v>2861</v>
      </c>
      <c r="L36" s="32"/>
      <c r="M36" s="32">
        <v>6552</v>
      </c>
      <c r="N36" s="32"/>
      <c r="O36" s="32">
        <v>30000</v>
      </c>
      <c r="P36" s="32"/>
      <c r="Q36" s="32">
        <v>315</v>
      </c>
      <c r="R36" s="32"/>
    </row>
    <row r="37" spans="1:19" x14ac:dyDescent="0.4">
      <c r="A37" s="8"/>
      <c r="B37" s="34" t="s">
        <v>5</v>
      </c>
      <c r="C37" s="34"/>
      <c r="D37" s="12">
        <v>2125</v>
      </c>
      <c r="E37" s="12">
        <v>6542</v>
      </c>
      <c r="F37" s="12">
        <v>116</v>
      </c>
      <c r="G37" s="32">
        <v>3917</v>
      </c>
      <c r="H37" s="32"/>
      <c r="I37" s="32">
        <v>895</v>
      </c>
      <c r="J37" s="32"/>
      <c r="K37" s="32">
        <v>751</v>
      </c>
      <c r="L37" s="32"/>
      <c r="M37" s="32">
        <v>3950</v>
      </c>
      <c r="N37" s="32"/>
      <c r="O37" s="32">
        <v>0</v>
      </c>
      <c r="P37" s="32"/>
      <c r="Q37" s="32">
        <v>1458</v>
      </c>
      <c r="R37" s="32"/>
    </row>
    <row r="38" spans="1:19" x14ac:dyDescent="0.4">
      <c r="A38" s="8" t="s">
        <v>33</v>
      </c>
      <c r="B38" s="8" t="s">
        <v>34</v>
      </c>
      <c r="C38" s="8"/>
      <c r="D38" s="32">
        <f>SUM(D36:R36)</f>
        <v>61523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x14ac:dyDescent="0.4">
      <c r="A39" s="8"/>
      <c r="B39" s="8" t="s">
        <v>35</v>
      </c>
      <c r="C39" s="8"/>
      <c r="D39" s="32">
        <f>SUM(D37:R37)</f>
        <v>19754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9" x14ac:dyDescent="0.4">
      <c r="A40" s="8" t="s">
        <v>36</v>
      </c>
      <c r="B40" s="8" t="s">
        <v>37</v>
      </c>
      <c r="C40" s="16">
        <v>1.3</v>
      </c>
      <c r="D40" s="32">
        <f>D38-D34</f>
        <v>28523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9" x14ac:dyDescent="0.4">
      <c r="A41" s="8"/>
      <c r="B41" s="8" t="s">
        <v>38</v>
      </c>
      <c r="C41" s="16">
        <v>4.3</v>
      </c>
      <c r="D41" s="32">
        <f>D40-D35</f>
        <v>15323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9" x14ac:dyDescent="0.4">
      <c r="A42" s="8" t="s">
        <v>39</v>
      </c>
      <c r="B42" s="33" t="s">
        <v>40</v>
      </c>
      <c r="C42" s="33"/>
      <c r="D42" s="31">
        <f>D40*1.3</f>
        <v>37079.9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9" x14ac:dyDescent="0.4">
      <c r="A43" s="8"/>
      <c r="B43" s="33" t="s">
        <v>41</v>
      </c>
      <c r="C43" s="33"/>
      <c r="D43" s="31">
        <f>D41*4.3</f>
        <v>65888.899999999994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9" x14ac:dyDescent="0.4">
      <c r="A44" s="8"/>
      <c r="B44" s="35" t="s">
        <v>44</v>
      </c>
      <c r="C44" s="35"/>
      <c r="D44" s="27">
        <f>D43+D42</f>
        <v>102968.79999999999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9" ht="24" x14ac:dyDescent="0.4">
      <c r="A45" s="29" t="s">
        <v>7</v>
      </c>
      <c r="B45" s="29"/>
      <c r="C45" s="29"/>
      <c r="D45" s="28">
        <f>D31+D44</f>
        <v>331968.8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9" x14ac:dyDescent="0.4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9" x14ac:dyDescent="0.4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9" ht="19.5" x14ac:dyDescent="0.4">
      <c r="A48" s="25" t="s">
        <v>52</v>
      </c>
      <c r="B48" s="25"/>
      <c r="C48" s="25"/>
      <c r="D48" s="17"/>
      <c r="E48" s="17"/>
      <c r="F48" s="18">
        <f>D23</f>
        <v>377621.39999999997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x14ac:dyDescent="0.4">
      <c r="A49" s="25" t="s">
        <v>9</v>
      </c>
      <c r="B49" s="25"/>
      <c r="C49" s="25"/>
      <c r="D49" s="17"/>
      <c r="E49" s="17"/>
      <c r="F49" s="18">
        <f>D45</f>
        <v>331968.8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x14ac:dyDescent="0.4">
      <c r="A50" s="25" t="s">
        <v>57</v>
      </c>
      <c r="B50" s="25"/>
      <c r="C50" s="25"/>
      <c r="D50" s="17"/>
      <c r="E50" s="17"/>
      <c r="F50" s="18">
        <f>F49-F48</f>
        <v>-45652.599999999977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x14ac:dyDescent="0.4">
      <c r="B51" s="4"/>
      <c r="C51" s="4"/>
      <c r="D51" s="4"/>
      <c r="E51" s="4"/>
      <c r="F51" s="4"/>
    </row>
    <row r="52" spans="1:19" ht="19.5" x14ac:dyDescent="0.4">
      <c r="A52" s="25" t="s">
        <v>59</v>
      </c>
      <c r="B52" s="25"/>
      <c r="C52" s="25"/>
      <c r="D52" s="19"/>
      <c r="E52" s="19" t="s">
        <v>45</v>
      </c>
      <c r="F52" s="20">
        <v>30000</v>
      </c>
    </row>
    <row r="53" spans="1:19" ht="19.5" x14ac:dyDescent="0.4">
      <c r="A53" s="25" t="s">
        <v>46</v>
      </c>
      <c r="B53" s="25"/>
      <c r="C53" s="25"/>
      <c r="D53" s="25"/>
      <c r="E53" s="25"/>
      <c r="F53" s="21"/>
    </row>
    <row r="54" spans="1:19" ht="19.5" x14ac:dyDescent="0.4">
      <c r="A54" s="25" t="s">
        <v>38</v>
      </c>
      <c r="B54" s="25"/>
      <c r="C54" s="24">
        <v>4.3</v>
      </c>
      <c r="D54" s="17"/>
      <c r="E54" s="17"/>
      <c r="F54" s="22">
        <f>F$52*C54</f>
        <v>129000</v>
      </c>
    </row>
    <row r="55" spans="1:19" ht="19.5" x14ac:dyDescent="0.4">
      <c r="A55" s="25" t="s">
        <v>10</v>
      </c>
      <c r="B55" s="25"/>
      <c r="C55" s="24">
        <v>15</v>
      </c>
      <c r="D55" s="17"/>
      <c r="E55" s="17"/>
      <c r="F55" s="22">
        <f>F$52*C55</f>
        <v>450000</v>
      </c>
    </row>
    <row r="56" spans="1:19" ht="19.5" x14ac:dyDescent="0.4">
      <c r="A56" s="25" t="s">
        <v>56</v>
      </c>
      <c r="B56" s="25"/>
      <c r="C56" s="25"/>
      <c r="D56" s="17"/>
      <c r="E56" s="17"/>
      <c r="F56" s="22">
        <f>F54-F55</f>
        <v>-321000</v>
      </c>
    </row>
    <row r="57" spans="1:19" ht="19.5" x14ac:dyDescent="0.4">
      <c r="B57" s="4"/>
      <c r="C57" s="4"/>
      <c r="D57" s="4"/>
      <c r="E57" s="4"/>
      <c r="F57" s="5"/>
    </row>
    <row r="58" spans="1:19" ht="30" x14ac:dyDescent="0.4">
      <c r="A58" s="26" t="s">
        <v>58</v>
      </c>
      <c r="B58" s="26"/>
      <c r="C58" s="26"/>
      <c r="D58" s="23" t="s">
        <v>45</v>
      </c>
      <c r="E58" s="30">
        <f>F56+F50</f>
        <v>-366652.6</v>
      </c>
      <c r="F58" s="30"/>
    </row>
    <row r="59" spans="1:19" ht="30" x14ac:dyDescent="0.4">
      <c r="A59" s="26"/>
      <c r="B59" s="26"/>
      <c r="C59" s="26"/>
      <c r="D59" s="23" t="s">
        <v>50</v>
      </c>
      <c r="E59" s="30">
        <f>E58*12</f>
        <v>-4399831.1999999993</v>
      </c>
      <c r="F59" s="30"/>
    </row>
  </sheetData>
  <mergeCells count="146">
    <mergeCell ref="D18:F18"/>
    <mergeCell ref="D19:F19"/>
    <mergeCell ref="D20:F20"/>
    <mergeCell ref="D23:R23"/>
    <mergeCell ref="D7:F7"/>
    <mergeCell ref="D10:F10"/>
    <mergeCell ref="D11:F11"/>
    <mergeCell ref="D14:F14"/>
    <mergeCell ref="D15:F15"/>
    <mergeCell ref="D16:F16"/>
    <mergeCell ref="D21:F22"/>
    <mergeCell ref="D17:F17"/>
    <mergeCell ref="Q2:R2"/>
    <mergeCell ref="A3:C3"/>
    <mergeCell ref="A4:C5"/>
    <mergeCell ref="B6:C6"/>
    <mergeCell ref="B7:C7"/>
    <mergeCell ref="O3:P3"/>
    <mergeCell ref="A2:C2"/>
    <mergeCell ref="K4:L4"/>
    <mergeCell ref="K5:L5"/>
    <mergeCell ref="D2:F2"/>
    <mergeCell ref="G2:H2"/>
    <mergeCell ref="I2:J2"/>
    <mergeCell ref="K2:L2"/>
    <mergeCell ref="M2:N2"/>
    <mergeCell ref="O2:P2"/>
    <mergeCell ref="M4:N4"/>
    <mergeCell ref="M5:N5"/>
    <mergeCell ref="O4:P4"/>
    <mergeCell ref="O5:P5"/>
    <mergeCell ref="Q4:R4"/>
    <mergeCell ref="Q5:R5"/>
    <mergeCell ref="G3:H3"/>
    <mergeCell ref="I3:J3"/>
    <mergeCell ref="K3:L3"/>
    <mergeCell ref="B14:C14"/>
    <mergeCell ref="B15:C15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M3:N3"/>
    <mergeCell ref="G4:H4"/>
    <mergeCell ref="G5:H5"/>
    <mergeCell ref="I4:J4"/>
    <mergeCell ref="I5:J5"/>
    <mergeCell ref="G22:R22"/>
    <mergeCell ref="G21:H21"/>
    <mergeCell ref="I21:J21"/>
    <mergeCell ref="K21:L21"/>
    <mergeCell ref="M21:N21"/>
    <mergeCell ref="O21:P21"/>
    <mergeCell ref="Q21:R21"/>
    <mergeCell ref="Q3:R3"/>
    <mergeCell ref="A21:C22"/>
    <mergeCell ref="A23:C23"/>
    <mergeCell ref="D31:R31"/>
    <mergeCell ref="G27:H27"/>
    <mergeCell ref="G28:H28"/>
    <mergeCell ref="G29:H29"/>
    <mergeCell ref="G30:H30"/>
    <mergeCell ref="I27:J27"/>
    <mergeCell ref="I28:J28"/>
    <mergeCell ref="I29:J29"/>
    <mergeCell ref="Q27:R27"/>
    <mergeCell ref="Q28:R28"/>
    <mergeCell ref="Q29:R29"/>
    <mergeCell ref="Q30:R30"/>
    <mergeCell ref="I30:J30"/>
    <mergeCell ref="K27:L27"/>
    <mergeCell ref="K28:L28"/>
    <mergeCell ref="K29:L29"/>
    <mergeCell ref="K30:L30"/>
    <mergeCell ref="M27:N27"/>
    <mergeCell ref="M28:N28"/>
    <mergeCell ref="M29:N29"/>
    <mergeCell ref="M30:N30"/>
    <mergeCell ref="A27:C27"/>
    <mergeCell ref="A28:C29"/>
    <mergeCell ref="G32:H32"/>
    <mergeCell ref="G33:H33"/>
    <mergeCell ref="I32:J32"/>
    <mergeCell ref="K32:L32"/>
    <mergeCell ref="K33:L33"/>
    <mergeCell ref="O27:P27"/>
    <mergeCell ref="O28:P28"/>
    <mergeCell ref="O29:P29"/>
    <mergeCell ref="O30:P30"/>
    <mergeCell ref="B36:C36"/>
    <mergeCell ref="B37:C37"/>
    <mergeCell ref="B42:C42"/>
    <mergeCell ref="B43:C43"/>
    <mergeCell ref="B44:C44"/>
    <mergeCell ref="D34:R34"/>
    <mergeCell ref="D35:R35"/>
    <mergeCell ref="I33:J33"/>
    <mergeCell ref="B30:C30"/>
    <mergeCell ref="B31:C31"/>
    <mergeCell ref="B32:C32"/>
    <mergeCell ref="B33:C33"/>
    <mergeCell ref="B34:C34"/>
    <mergeCell ref="B35:C35"/>
    <mergeCell ref="M32:N32"/>
    <mergeCell ref="M33:N33"/>
    <mergeCell ref="O32:P32"/>
    <mergeCell ref="O33:P33"/>
    <mergeCell ref="Q32:R32"/>
    <mergeCell ref="Q33:R33"/>
    <mergeCell ref="D38:R38"/>
    <mergeCell ref="D39:R39"/>
    <mergeCell ref="D40:R40"/>
    <mergeCell ref="D41:R41"/>
    <mergeCell ref="D42:R42"/>
    <mergeCell ref="D43:R43"/>
    <mergeCell ref="M36:N36"/>
    <mergeCell ref="M37:N37"/>
    <mergeCell ref="O36:P36"/>
    <mergeCell ref="O37:P37"/>
    <mergeCell ref="Q36:R36"/>
    <mergeCell ref="Q37:R37"/>
    <mergeCell ref="G36:H36"/>
    <mergeCell ref="G37:H37"/>
    <mergeCell ref="I36:J36"/>
    <mergeCell ref="I37:J37"/>
    <mergeCell ref="K36:L36"/>
    <mergeCell ref="K37:L37"/>
    <mergeCell ref="A56:C56"/>
    <mergeCell ref="A58:C59"/>
    <mergeCell ref="A50:C50"/>
    <mergeCell ref="A52:C52"/>
    <mergeCell ref="A53:E53"/>
    <mergeCell ref="A54:B54"/>
    <mergeCell ref="A55:B55"/>
    <mergeCell ref="D44:R44"/>
    <mergeCell ref="D45:R45"/>
    <mergeCell ref="A45:C45"/>
    <mergeCell ref="E58:F58"/>
    <mergeCell ref="E59:F59"/>
    <mergeCell ref="A48:C48"/>
    <mergeCell ref="A49:C49"/>
  </mergeCells>
  <phoneticPr fontId="2"/>
  <pageMargins left="0.7" right="0.7" top="0.75" bottom="0.75" header="0.3" footer="0.3"/>
  <pageSetup paperSize="8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akihiro_kubo</dc:creator>
  <cp:lastModifiedBy>akihiro_kubo</cp:lastModifiedBy>
  <cp:lastPrinted>2022-08-10T08:40:31Z</cp:lastPrinted>
  <dcterms:created xsi:type="dcterms:W3CDTF">2022-08-10T06:48:59Z</dcterms:created>
  <dcterms:modified xsi:type="dcterms:W3CDTF">2022-09-26T02:39:56Z</dcterms:modified>
</cp:coreProperties>
</file>